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008963\Documents\"/>
    </mc:Choice>
  </mc:AlternateContent>
  <bookViews>
    <workbookView xWindow="0" yWindow="0" windowWidth="12930" windowHeight="57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59" i="1" l="1"/>
  <c r="E58" i="1"/>
  <c r="C59" i="1"/>
  <c r="C58" i="1"/>
  <c r="D59" i="1"/>
  <c r="D58" i="1"/>
  <c r="H54" i="1" l="1"/>
  <c r="K37" i="1" l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36" i="1"/>
  <c r="D36" i="1"/>
  <c r="F36" i="1"/>
  <c r="H36" i="1"/>
  <c r="I36" i="1"/>
  <c r="C36" i="1"/>
  <c r="G54" i="1"/>
  <c r="G36" i="1" s="1"/>
  <c r="E54" i="1"/>
  <c r="E36" i="1" s="1"/>
  <c r="D54" i="1"/>
  <c r="K32" i="1" l="1"/>
  <c r="M32" i="1"/>
  <c r="G32" i="1" l="1"/>
  <c r="J5" i="1" l="1"/>
  <c r="L5" i="1" s="1"/>
  <c r="N5" i="1" s="1"/>
  <c r="J6" i="1"/>
  <c r="L6" i="1" s="1"/>
  <c r="N6" i="1" s="1"/>
  <c r="J7" i="1"/>
  <c r="L7" i="1" s="1"/>
  <c r="N7" i="1" s="1"/>
  <c r="J8" i="1"/>
  <c r="L8" i="1" s="1"/>
  <c r="N8" i="1" s="1"/>
  <c r="J9" i="1"/>
  <c r="L9" i="1" s="1"/>
  <c r="N9" i="1" s="1"/>
  <c r="J10" i="1"/>
  <c r="L10" i="1" s="1"/>
  <c r="N10" i="1" s="1"/>
  <c r="J11" i="1"/>
  <c r="L11" i="1" s="1"/>
  <c r="N11" i="1" s="1"/>
  <c r="J12" i="1"/>
  <c r="L12" i="1" s="1"/>
  <c r="N12" i="1" s="1"/>
  <c r="J13" i="1"/>
  <c r="L13" i="1" s="1"/>
  <c r="N13" i="1" s="1"/>
  <c r="J14" i="1"/>
  <c r="L14" i="1" s="1"/>
  <c r="N14" i="1" s="1"/>
  <c r="J15" i="1"/>
  <c r="L15" i="1" s="1"/>
  <c r="N15" i="1" s="1"/>
  <c r="J16" i="1"/>
  <c r="L16" i="1" s="1"/>
  <c r="N16" i="1" s="1"/>
  <c r="J17" i="1"/>
  <c r="L17" i="1" s="1"/>
  <c r="N17" i="1" s="1"/>
  <c r="J18" i="1"/>
  <c r="L18" i="1" s="1"/>
  <c r="N18" i="1" s="1"/>
  <c r="J19" i="1"/>
  <c r="L19" i="1" s="1"/>
  <c r="N19" i="1" s="1"/>
  <c r="J20" i="1"/>
  <c r="L20" i="1" s="1"/>
  <c r="N20" i="1" s="1"/>
  <c r="J21" i="1"/>
  <c r="L21" i="1" s="1"/>
  <c r="N21" i="1" s="1"/>
  <c r="J22" i="1"/>
  <c r="L22" i="1" s="1"/>
  <c r="N22" i="1" s="1"/>
  <c r="J23" i="1"/>
  <c r="L23" i="1" s="1"/>
  <c r="N23" i="1" s="1"/>
  <c r="J24" i="1"/>
  <c r="L24" i="1" s="1"/>
  <c r="N24" i="1" s="1"/>
  <c r="J25" i="1"/>
  <c r="L25" i="1" s="1"/>
  <c r="N25" i="1" s="1"/>
  <c r="J26" i="1"/>
  <c r="L26" i="1" s="1"/>
  <c r="N26" i="1" s="1"/>
  <c r="J27" i="1"/>
  <c r="L27" i="1" s="1"/>
  <c r="N27" i="1" s="1"/>
  <c r="J28" i="1"/>
  <c r="L28" i="1" s="1"/>
  <c r="N28" i="1" s="1"/>
  <c r="J29" i="1"/>
  <c r="L29" i="1" s="1"/>
  <c r="N29" i="1" s="1"/>
  <c r="J30" i="1"/>
  <c r="L30" i="1" s="1"/>
  <c r="N30" i="1" s="1"/>
  <c r="J31" i="1"/>
  <c r="L31" i="1" s="1"/>
  <c r="N31" i="1" s="1"/>
  <c r="J4" i="1"/>
  <c r="L4" i="1" s="1"/>
  <c r="N4" i="1" s="1"/>
  <c r="I32" i="1"/>
  <c r="F32" i="1"/>
  <c r="H32" i="1"/>
  <c r="E32" i="1"/>
  <c r="N32" i="1" l="1"/>
  <c r="J32" i="1"/>
  <c r="L32" i="1" s="1"/>
</calcChain>
</file>

<file path=xl/sharedStrings.xml><?xml version="1.0" encoding="utf-8"?>
<sst xmlns="http://schemas.openxmlformats.org/spreadsheetml/2006/main" count="103" uniqueCount="77">
  <si>
    <t>Adéla Kašparová</t>
  </si>
  <si>
    <t>D20</t>
  </si>
  <si>
    <t>Johana Kopecká</t>
  </si>
  <si>
    <t>D18</t>
  </si>
  <si>
    <t xml:space="preserve">Marie Lacigová </t>
  </si>
  <si>
    <t>Eliška Kosíková</t>
  </si>
  <si>
    <t>Jan Puchalský</t>
  </si>
  <si>
    <t>H16</t>
  </si>
  <si>
    <t>Kryštof Průša</t>
  </si>
  <si>
    <t>Michal Bolehovský</t>
  </si>
  <si>
    <t>Adéla Titzová</t>
  </si>
  <si>
    <t>D16</t>
  </si>
  <si>
    <t>Tereza Aschermannová</t>
  </si>
  <si>
    <t>Eva Beranová</t>
  </si>
  <si>
    <t>Klára Nosková</t>
  </si>
  <si>
    <t>Anna Berounská</t>
  </si>
  <si>
    <t>H14</t>
  </si>
  <si>
    <t>Adéla Berounská</t>
  </si>
  <si>
    <t>D14</t>
  </si>
  <si>
    <t>Matyáš Zakouřil</t>
  </si>
  <si>
    <t>Adam Titz</t>
  </si>
  <si>
    <t>Tomáš Baldrian</t>
  </si>
  <si>
    <t>Dominik Průša</t>
  </si>
  <si>
    <t>Daniel Nosek</t>
  </si>
  <si>
    <t>Valentýna Kopecká</t>
  </si>
  <si>
    <t>Hana Beranová</t>
  </si>
  <si>
    <t>Jolana Štraitová</t>
  </si>
  <si>
    <t>Daniel Bolehovský</t>
  </si>
  <si>
    <t>H12</t>
  </si>
  <si>
    <t>Hana Malečková</t>
  </si>
  <si>
    <t>D12</t>
  </si>
  <si>
    <t>Vilém Štrait</t>
  </si>
  <si>
    <t>H10</t>
  </si>
  <si>
    <t>Eva Baldriánová</t>
  </si>
  <si>
    <t>D10</t>
  </si>
  <si>
    <t>Klára Zakouřilová</t>
  </si>
  <si>
    <t>Helena Zakouřilová</t>
  </si>
  <si>
    <t>D40</t>
  </si>
  <si>
    <t>H40</t>
  </si>
  <si>
    <t>startovné</t>
  </si>
  <si>
    <t>loď</t>
  </si>
  <si>
    <t>bazén</t>
  </si>
  <si>
    <t>kemp</t>
  </si>
  <si>
    <t>SEK</t>
  </si>
  <si>
    <t>chata</t>
  </si>
  <si>
    <t>Vašek Zakouřil</t>
  </si>
  <si>
    <t>bus+jídlo</t>
  </si>
  <si>
    <t>záloha</t>
  </si>
  <si>
    <t>DOPLATEK</t>
  </si>
  <si>
    <t>celkemCZK</t>
  </si>
  <si>
    <t>Letní kemp</t>
  </si>
  <si>
    <t>CELKEM</t>
  </si>
  <si>
    <t>Tiomila</t>
  </si>
  <si>
    <t>Zdenda Kodejš</t>
  </si>
  <si>
    <t>Dan Bolehovský</t>
  </si>
  <si>
    <t>Kuba Milán</t>
  </si>
  <si>
    <t>Valča Kopecká</t>
  </si>
  <si>
    <t>Háňa Beranová</t>
  </si>
  <si>
    <t>Markul Kodejšová</t>
  </si>
  <si>
    <t>Michal Průša</t>
  </si>
  <si>
    <t>Markéta Průšová</t>
  </si>
  <si>
    <t>Terka Aschermannová</t>
  </si>
  <si>
    <t>Jolča Štraitová</t>
  </si>
  <si>
    <t>Jídlo Markéta</t>
  </si>
  <si>
    <t>Nafta Michal</t>
  </si>
  <si>
    <t>jídlo Ivča</t>
  </si>
  <si>
    <t>Nafta Vašek</t>
  </si>
  <si>
    <t>Loď Vašek</t>
  </si>
  <si>
    <t>Loď Michal</t>
  </si>
  <si>
    <t>Mikrobus</t>
  </si>
  <si>
    <t>příspěvek USK</t>
  </si>
  <si>
    <t>Clearing</t>
  </si>
  <si>
    <t>Průšovi</t>
  </si>
  <si>
    <t>Beranovi</t>
  </si>
  <si>
    <t>Má dáti</t>
  </si>
  <si>
    <t>Dal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</si>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</sst>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0" xfId="0" applyFont="1"/>
    <xf numFmtId="1" fontId="2" fillId="0" borderId="0" xfId="0" applyNumberFormat="1" applyFont="1"/>
    <xf numFmtId="1" fontId="2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Fill="1" applyBorder="1"/>
    <xf numFmtId="1" fontId="0" fillId="0" borderId="1" xfId="0" applyNumberFormat="1" applyBorder="1"/>
    <xf numFmtId="1" fontId="3" fillId="0" borderId="1" xfId="0" applyNumberFormat="1" applyFont="1" applyBorder="1"/>
    <xf numFmtId="0" fontId="3" fillId="0" borderId="0" xfId="0" applyFont="1"/>
    <xf numFmtId="0" fontId="2" fillId="0" borderId="0" xfId="0" applyFont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1" xfId="0" applyBorder="1"/>
    <xf numFmtId="2" fontId="0" fillId="0" borderId="1" xfId="0" applyNumberFormat="1" applyBorder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abSelected="1" zoomScale="70" zoomScaleNormal="70" workbookViewId="0">
      <selection activeCell="O41" sqref="O41"/>
    </sheetView>
  </sheetViews>
  <sheetFormatPr defaultRowHeight="15" x14ac:dyDescent="0.25"/>
  <cols>
    <col min="2" max="2" width="18.28515625" customWidth="1"/>
    <col min="3" max="3" width="12" customWidth="1"/>
    <col min="4" max="4" width="10.7109375" customWidth="1"/>
    <col min="5" max="5" width="10.140625" customWidth="1"/>
    <col min="6" max="6" width="8" customWidth="1"/>
    <col min="7" max="7" width="10.85546875" customWidth="1"/>
    <col min="8" max="9" width="9.5703125" customWidth="1"/>
    <col min="10" max="10" width="12.28515625" customWidth="1"/>
    <col min="11" max="11" width="10.7109375" customWidth="1"/>
    <col min="12" max="12" width="11.85546875" style="1" customWidth="1"/>
    <col min="13" max="13" width="10.5703125" customWidth="1"/>
    <col min="14" max="14" width="12.5703125" customWidth="1"/>
  </cols>
  <sheetData>
    <row r="2" spans="1:14" x14ac:dyDescent="0.25">
      <c r="B2" s="14" t="s">
        <v>50</v>
      </c>
    </row>
    <row r="3" spans="1:14" x14ac:dyDescent="0.25">
      <c r="B3" s="7"/>
      <c r="C3" s="7"/>
      <c r="D3" s="7"/>
      <c r="E3" s="7" t="s">
        <v>39</v>
      </c>
      <c r="F3" s="7" t="s">
        <v>40</v>
      </c>
      <c r="G3" s="7" t="s">
        <v>44</v>
      </c>
      <c r="H3" s="7" t="s">
        <v>41</v>
      </c>
      <c r="I3" s="7" t="s">
        <v>42</v>
      </c>
      <c r="J3" s="7" t="s">
        <v>43</v>
      </c>
      <c r="K3" s="7" t="s">
        <v>46</v>
      </c>
      <c r="L3" s="8" t="s">
        <v>49</v>
      </c>
      <c r="M3" s="7" t="s">
        <v>47</v>
      </c>
      <c r="N3" s="7" t="s">
        <v>48</v>
      </c>
    </row>
    <row r="4" spans="1:14" x14ac:dyDescent="0.25">
      <c r="A4" s="7"/>
      <c r="B4" s="4" t="s">
        <v>0</v>
      </c>
      <c r="C4" s="5">
        <v>9850</v>
      </c>
      <c r="D4" s="2" t="s">
        <v>1</v>
      </c>
      <c r="E4" s="2">
        <v>240</v>
      </c>
      <c r="F4" s="2">
        <v>80</v>
      </c>
      <c r="G4" s="2">
        <v>35</v>
      </c>
      <c r="H4" s="9">
        <v>50</v>
      </c>
      <c r="I4" s="9">
        <v>450</v>
      </c>
      <c r="J4" s="10">
        <f>SUM(E4:I4)</f>
        <v>855</v>
      </c>
      <c r="K4" s="10">
        <v>5107</v>
      </c>
      <c r="L4" s="9">
        <f>PRODUCT(J4,2.735)+K4</f>
        <v>7445.4249999999993</v>
      </c>
      <c r="M4" s="11">
        <v>6000</v>
      </c>
      <c r="N4" s="13">
        <f>SUM(L4-M4)</f>
        <v>1445.4249999999993</v>
      </c>
    </row>
    <row r="5" spans="1:14" x14ac:dyDescent="0.25">
      <c r="A5" s="6"/>
      <c r="B5" s="4" t="s">
        <v>2</v>
      </c>
      <c r="C5" s="5">
        <v>9950</v>
      </c>
      <c r="D5" s="2" t="s">
        <v>3</v>
      </c>
      <c r="E5" s="2">
        <v>240</v>
      </c>
      <c r="F5" s="2">
        <v>80</v>
      </c>
      <c r="G5" s="2">
        <v>35</v>
      </c>
      <c r="H5" s="3">
        <v>50</v>
      </c>
      <c r="I5" s="9">
        <v>450</v>
      </c>
      <c r="J5" s="10">
        <f t="shared" ref="J5:J31" si="0">SUM(E5:I5)</f>
        <v>855</v>
      </c>
      <c r="K5" s="10">
        <v>5107</v>
      </c>
      <c r="L5" s="9">
        <f t="shared" ref="L5:L31" si="1">PRODUCT(J5,2.735)+K5</f>
        <v>7445.4249999999993</v>
      </c>
      <c r="M5" s="11">
        <v>6000</v>
      </c>
      <c r="N5" s="13">
        <f t="shared" ref="N5:N31" si="2">SUM(L5-M5)</f>
        <v>1445.4249999999993</v>
      </c>
    </row>
    <row r="6" spans="1:14" x14ac:dyDescent="0.25">
      <c r="A6" s="6"/>
      <c r="B6" s="4" t="s">
        <v>36</v>
      </c>
      <c r="C6" s="5">
        <v>7450</v>
      </c>
      <c r="D6" s="2" t="s">
        <v>37</v>
      </c>
      <c r="E6" s="2">
        <v>240</v>
      </c>
      <c r="F6" s="2">
        <v>80</v>
      </c>
      <c r="G6" s="2">
        <v>35</v>
      </c>
      <c r="H6" s="3">
        <v>0</v>
      </c>
      <c r="I6" s="9">
        <v>0</v>
      </c>
      <c r="J6" s="10">
        <f t="shared" si="0"/>
        <v>355</v>
      </c>
      <c r="K6" s="10">
        <v>5107</v>
      </c>
      <c r="L6" s="9">
        <f t="shared" si="1"/>
        <v>6077.9250000000002</v>
      </c>
      <c r="M6" s="11">
        <v>6000</v>
      </c>
      <c r="N6" s="13">
        <f t="shared" si="2"/>
        <v>77.925000000000182</v>
      </c>
    </row>
    <row r="7" spans="1:14" x14ac:dyDescent="0.25">
      <c r="A7" s="6"/>
      <c r="B7" s="4" t="s">
        <v>45</v>
      </c>
      <c r="C7" s="5">
        <v>7401</v>
      </c>
      <c r="D7" s="2" t="s">
        <v>38</v>
      </c>
      <c r="E7" s="2">
        <v>240</v>
      </c>
      <c r="F7" s="2">
        <v>80</v>
      </c>
      <c r="G7" s="2">
        <v>35</v>
      </c>
      <c r="H7" s="3">
        <v>0</v>
      </c>
      <c r="I7" s="9">
        <v>0</v>
      </c>
      <c r="J7" s="10">
        <f t="shared" si="0"/>
        <v>355</v>
      </c>
      <c r="K7" s="10">
        <v>5107</v>
      </c>
      <c r="L7" s="9">
        <f t="shared" si="1"/>
        <v>6077.9250000000002</v>
      </c>
      <c r="M7" s="11">
        <v>6000</v>
      </c>
      <c r="N7" s="13">
        <f t="shared" si="2"/>
        <v>77.925000000000182</v>
      </c>
    </row>
    <row r="8" spans="1:14" x14ac:dyDescent="0.25">
      <c r="A8" s="6"/>
      <c r="B8" s="4" t="s">
        <v>35</v>
      </c>
      <c r="C8" s="5">
        <v>850</v>
      </c>
      <c r="D8" s="2" t="s">
        <v>34</v>
      </c>
      <c r="E8" s="2">
        <v>140</v>
      </c>
      <c r="F8" s="2">
        <v>0</v>
      </c>
      <c r="G8" s="2">
        <v>35</v>
      </c>
      <c r="H8" s="3">
        <v>50</v>
      </c>
      <c r="I8" s="9">
        <v>450</v>
      </c>
      <c r="J8" s="10">
        <f t="shared" si="0"/>
        <v>675</v>
      </c>
      <c r="K8" s="10">
        <v>5107</v>
      </c>
      <c r="L8" s="9">
        <f t="shared" si="1"/>
        <v>6953.125</v>
      </c>
      <c r="M8" s="11">
        <v>6000</v>
      </c>
      <c r="N8" s="13">
        <f t="shared" si="2"/>
        <v>953.125</v>
      </c>
    </row>
    <row r="9" spans="1:14" x14ac:dyDescent="0.25">
      <c r="A9" s="6"/>
      <c r="B9" s="4" t="s">
        <v>33</v>
      </c>
      <c r="C9" s="5">
        <v>751</v>
      </c>
      <c r="D9" s="2" t="s">
        <v>34</v>
      </c>
      <c r="E9" s="2">
        <v>140</v>
      </c>
      <c r="F9" s="2">
        <v>0</v>
      </c>
      <c r="G9" s="2">
        <v>35</v>
      </c>
      <c r="H9" s="3">
        <v>50</v>
      </c>
      <c r="I9" s="9">
        <v>450</v>
      </c>
      <c r="J9" s="10">
        <f t="shared" si="0"/>
        <v>675</v>
      </c>
      <c r="K9" s="10">
        <v>5107</v>
      </c>
      <c r="L9" s="9">
        <f t="shared" si="1"/>
        <v>6953.125</v>
      </c>
      <c r="M9" s="11">
        <v>6000</v>
      </c>
      <c r="N9" s="13">
        <f t="shared" si="2"/>
        <v>953.125</v>
      </c>
    </row>
    <row r="10" spans="1:14" x14ac:dyDescent="0.25">
      <c r="A10" s="6"/>
      <c r="B10" s="4" t="s">
        <v>31</v>
      </c>
      <c r="C10" s="5">
        <v>701</v>
      </c>
      <c r="D10" s="2" t="s">
        <v>32</v>
      </c>
      <c r="E10" s="2">
        <v>140</v>
      </c>
      <c r="F10" s="2">
        <v>0</v>
      </c>
      <c r="G10" s="2">
        <v>35</v>
      </c>
      <c r="H10" s="3">
        <v>50</v>
      </c>
      <c r="I10" s="9">
        <v>450</v>
      </c>
      <c r="J10" s="10">
        <f t="shared" si="0"/>
        <v>675</v>
      </c>
      <c r="K10" s="10">
        <v>5107</v>
      </c>
      <c r="L10" s="9">
        <f t="shared" si="1"/>
        <v>6953.125</v>
      </c>
      <c r="M10" s="11">
        <v>6000</v>
      </c>
      <c r="N10" s="13">
        <f t="shared" si="2"/>
        <v>953.125</v>
      </c>
    </row>
    <row r="11" spans="1:14" x14ac:dyDescent="0.25">
      <c r="A11" s="6"/>
      <c r="B11" s="4" t="s">
        <v>29</v>
      </c>
      <c r="C11" s="5">
        <v>553</v>
      </c>
      <c r="D11" s="2" t="s">
        <v>30</v>
      </c>
      <c r="E11" s="2">
        <v>140</v>
      </c>
      <c r="F11" s="2">
        <v>0</v>
      </c>
      <c r="G11" s="2">
        <v>35</v>
      </c>
      <c r="H11" s="3">
        <v>50</v>
      </c>
      <c r="I11" s="9">
        <v>450</v>
      </c>
      <c r="J11" s="10">
        <f t="shared" si="0"/>
        <v>675</v>
      </c>
      <c r="K11" s="10">
        <v>5107</v>
      </c>
      <c r="L11" s="9">
        <f t="shared" si="1"/>
        <v>6953.125</v>
      </c>
      <c r="M11" s="11">
        <v>6000</v>
      </c>
      <c r="N11" s="13">
        <f t="shared" si="2"/>
        <v>953.125</v>
      </c>
    </row>
    <row r="12" spans="1:14" x14ac:dyDescent="0.25">
      <c r="A12" s="6"/>
      <c r="B12" s="4" t="s">
        <v>27</v>
      </c>
      <c r="C12" s="5">
        <v>508</v>
      </c>
      <c r="D12" s="2" t="s">
        <v>28</v>
      </c>
      <c r="E12" s="2">
        <v>140</v>
      </c>
      <c r="F12" s="2">
        <v>0</v>
      </c>
      <c r="G12" s="2">
        <v>35</v>
      </c>
      <c r="H12" s="3">
        <v>50</v>
      </c>
      <c r="I12" s="9">
        <v>450</v>
      </c>
      <c r="J12" s="10">
        <f t="shared" si="0"/>
        <v>675</v>
      </c>
      <c r="K12" s="10">
        <v>5107</v>
      </c>
      <c r="L12" s="9">
        <f t="shared" si="1"/>
        <v>6953.125</v>
      </c>
      <c r="M12" s="11">
        <v>6000</v>
      </c>
      <c r="N12" s="13">
        <f t="shared" si="2"/>
        <v>953.125</v>
      </c>
    </row>
    <row r="13" spans="1:14" x14ac:dyDescent="0.25">
      <c r="A13" s="6"/>
      <c r="B13" s="4" t="s">
        <v>26</v>
      </c>
      <c r="C13" s="5">
        <v>456</v>
      </c>
      <c r="D13" s="2" t="s">
        <v>18</v>
      </c>
      <c r="E13" s="2">
        <v>140</v>
      </c>
      <c r="F13" s="2">
        <v>40</v>
      </c>
      <c r="G13" s="2">
        <v>35</v>
      </c>
      <c r="H13" s="3">
        <v>50</v>
      </c>
      <c r="I13" s="9">
        <v>450</v>
      </c>
      <c r="J13" s="10">
        <f t="shared" si="0"/>
        <v>715</v>
      </c>
      <c r="K13" s="10">
        <v>5107</v>
      </c>
      <c r="L13" s="9">
        <f t="shared" si="1"/>
        <v>7062.5249999999996</v>
      </c>
      <c r="M13" s="11">
        <v>6000</v>
      </c>
      <c r="N13" s="13">
        <f t="shared" si="2"/>
        <v>1062.5249999999996</v>
      </c>
    </row>
    <row r="14" spans="1:14" x14ac:dyDescent="0.25">
      <c r="A14" s="6"/>
      <c r="B14" s="4" t="s">
        <v>25</v>
      </c>
      <c r="C14" s="5">
        <v>455</v>
      </c>
      <c r="D14" s="2" t="s">
        <v>18</v>
      </c>
      <c r="E14" s="2">
        <v>140</v>
      </c>
      <c r="F14" s="2">
        <v>0</v>
      </c>
      <c r="G14" s="2">
        <v>35</v>
      </c>
      <c r="H14" s="3">
        <v>50</v>
      </c>
      <c r="I14" s="9">
        <v>450</v>
      </c>
      <c r="J14" s="10">
        <f t="shared" si="0"/>
        <v>675</v>
      </c>
      <c r="K14" s="10">
        <v>5107</v>
      </c>
      <c r="L14" s="9">
        <f t="shared" si="1"/>
        <v>6953.125</v>
      </c>
      <c r="M14" s="11">
        <v>6000</v>
      </c>
      <c r="N14" s="13">
        <f t="shared" si="2"/>
        <v>953.125</v>
      </c>
    </row>
    <row r="15" spans="1:14" x14ac:dyDescent="0.25">
      <c r="A15" s="6"/>
      <c r="B15" s="4" t="s">
        <v>24</v>
      </c>
      <c r="C15" s="5">
        <v>453</v>
      </c>
      <c r="D15" s="2" t="s">
        <v>18</v>
      </c>
      <c r="E15" s="2">
        <v>140</v>
      </c>
      <c r="F15" s="2">
        <v>40</v>
      </c>
      <c r="G15" s="2">
        <v>35</v>
      </c>
      <c r="H15" s="3">
        <v>50</v>
      </c>
      <c r="I15" s="9">
        <v>450</v>
      </c>
      <c r="J15" s="10">
        <f t="shared" si="0"/>
        <v>715</v>
      </c>
      <c r="K15" s="10">
        <v>5107</v>
      </c>
      <c r="L15" s="9">
        <f t="shared" si="1"/>
        <v>7062.5249999999996</v>
      </c>
      <c r="M15" s="11">
        <v>6000</v>
      </c>
      <c r="N15" s="13">
        <f t="shared" si="2"/>
        <v>1062.5249999999996</v>
      </c>
    </row>
    <row r="16" spans="1:14" x14ac:dyDescent="0.25">
      <c r="A16" s="6"/>
      <c r="B16" s="4" t="s">
        <v>23</v>
      </c>
      <c r="C16" s="5">
        <v>409</v>
      </c>
      <c r="D16" s="2" t="s">
        <v>16</v>
      </c>
      <c r="E16" s="2">
        <v>140</v>
      </c>
      <c r="F16" s="2">
        <v>40</v>
      </c>
      <c r="G16" s="2">
        <v>35</v>
      </c>
      <c r="H16" s="3">
        <v>50</v>
      </c>
      <c r="I16" s="9">
        <v>450</v>
      </c>
      <c r="J16" s="10">
        <f t="shared" si="0"/>
        <v>715</v>
      </c>
      <c r="K16" s="10">
        <v>5107</v>
      </c>
      <c r="L16" s="9">
        <f t="shared" si="1"/>
        <v>7062.5249999999996</v>
      </c>
      <c r="M16" s="11">
        <v>6000</v>
      </c>
      <c r="N16" s="13">
        <f t="shared" si="2"/>
        <v>1062.5249999999996</v>
      </c>
    </row>
    <row r="17" spans="1:14" x14ac:dyDescent="0.25">
      <c r="A17" s="6"/>
      <c r="B17" s="4" t="s">
        <v>22</v>
      </c>
      <c r="C17" s="5">
        <v>406</v>
      </c>
      <c r="D17" s="2" t="s">
        <v>16</v>
      </c>
      <c r="E17" s="2">
        <v>140</v>
      </c>
      <c r="F17" s="2">
        <v>40</v>
      </c>
      <c r="G17" s="2">
        <v>35</v>
      </c>
      <c r="H17" s="3">
        <v>50</v>
      </c>
      <c r="I17" s="9">
        <v>450</v>
      </c>
      <c r="J17" s="10">
        <f t="shared" si="0"/>
        <v>715</v>
      </c>
      <c r="K17" s="10">
        <v>5107</v>
      </c>
      <c r="L17" s="9">
        <f t="shared" si="1"/>
        <v>7062.5249999999996</v>
      </c>
      <c r="M17" s="11">
        <v>6000</v>
      </c>
      <c r="N17" s="13">
        <f t="shared" si="2"/>
        <v>1062.5249999999996</v>
      </c>
    </row>
    <row r="18" spans="1:14" x14ac:dyDescent="0.25">
      <c r="A18" s="6"/>
      <c r="B18" s="4" t="s">
        <v>21</v>
      </c>
      <c r="C18" s="5">
        <v>405</v>
      </c>
      <c r="D18" s="2" t="s">
        <v>16</v>
      </c>
      <c r="E18" s="2">
        <v>140</v>
      </c>
      <c r="F18" s="2">
        <v>40</v>
      </c>
      <c r="G18" s="2">
        <v>35</v>
      </c>
      <c r="H18" s="3">
        <v>50</v>
      </c>
      <c r="I18" s="9">
        <v>450</v>
      </c>
      <c r="J18" s="10">
        <f t="shared" si="0"/>
        <v>715</v>
      </c>
      <c r="K18" s="10">
        <v>5107</v>
      </c>
      <c r="L18" s="9">
        <f t="shared" si="1"/>
        <v>7062.5249999999996</v>
      </c>
      <c r="M18" s="11">
        <v>6000</v>
      </c>
      <c r="N18" s="13">
        <f t="shared" si="2"/>
        <v>1062.5249999999996</v>
      </c>
    </row>
    <row r="19" spans="1:14" x14ac:dyDescent="0.25">
      <c r="A19" s="6"/>
      <c r="B19" s="4" t="s">
        <v>20</v>
      </c>
      <c r="C19" s="5">
        <v>401</v>
      </c>
      <c r="D19" s="2" t="s">
        <v>16</v>
      </c>
      <c r="E19" s="2">
        <v>140</v>
      </c>
      <c r="F19" s="2">
        <v>40</v>
      </c>
      <c r="G19" s="2">
        <v>35</v>
      </c>
      <c r="H19" s="3">
        <v>50</v>
      </c>
      <c r="I19" s="9">
        <v>450</v>
      </c>
      <c r="J19" s="10">
        <f t="shared" si="0"/>
        <v>715</v>
      </c>
      <c r="K19" s="10">
        <v>5107</v>
      </c>
      <c r="L19" s="9">
        <f t="shared" si="1"/>
        <v>7062.5249999999996</v>
      </c>
      <c r="M19" s="11">
        <v>6000</v>
      </c>
      <c r="N19" s="13">
        <f t="shared" si="2"/>
        <v>1062.5249999999996</v>
      </c>
    </row>
    <row r="20" spans="1:14" x14ac:dyDescent="0.25">
      <c r="A20" s="6"/>
      <c r="B20" s="4" t="s">
        <v>19</v>
      </c>
      <c r="C20" s="5">
        <v>400</v>
      </c>
      <c r="D20" s="2" t="s">
        <v>16</v>
      </c>
      <c r="E20" s="2">
        <v>140</v>
      </c>
      <c r="F20" s="2">
        <v>0</v>
      </c>
      <c r="G20" s="2">
        <v>35</v>
      </c>
      <c r="H20" s="3">
        <v>50</v>
      </c>
      <c r="I20" s="9">
        <v>450</v>
      </c>
      <c r="J20" s="10">
        <f t="shared" si="0"/>
        <v>675</v>
      </c>
      <c r="K20" s="10">
        <v>5107</v>
      </c>
      <c r="L20" s="9">
        <f t="shared" si="1"/>
        <v>6953.125</v>
      </c>
      <c r="M20" s="11">
        <v>6000</v>
      </c>
      <c r="N20" s="13">
        <f t="shared" si="2"/>
        <v>953.125</v>
      </c>
    </row>
    <row r="21" spans="1:14" x14ac:dyDescent="0.25">
      <c r="A21" s="6"/>
      <c r="B21" s="4" t="s">
        <v>17</v>
      </c>
      <c r="C21" s="5">
        <v>352</v>
      </c>
      <c r="D21" s="2" t="s">
        <v>18</v>
      </c>
      <c r="E21" s="2">
        <v>140</v>
      </c>
      <c r="F21" s="2">
        <v>40</v>
      </c>
      <c r="G21" s="2">
        <v>35</v>
      </c>
      <c r="H21" s="3">
        <v>50</v>
      </c>
      <c r="I21" s="9">
        <v>450</v>
      </c>
      <c r="J21" s="10">
        <f t="shared" si="0"/>
        <v>715</v>
      </c>
      <c r="K21" s="10">
        <v>5107</v>
      </c>
      <c r="L21" s="9">
        <f t="shared" si="1"/>
        <v>7062.5249999999996</v>
      </c>
      <c r="M21" s="11">
        <v>6000</v>
      </c>
      <c r="N21" s="13">
        <f t="shared" si="2"/>
        <v>1062.5249999999996</v>
      </c>
    </row>
    <row r="22" spans="1:14" x14ac:dyDescent="0.25">
      <c r="A22" s="6"/>
      <c r="B22" s="4" t="s">
        <v>15</v>
      </c>
      <c r="C22" s="5">
        <v>256</v>
      </c>
      <c r="D22" s="2" t="s">
        <v>11</v>
      </c>
      <c r="E22" s="2">
        <v>140</v>
      </c>
      <c r="F22" s="2">
        <v>40</v>
      </c>
      <c r="G22" s="2">
        <v>35</v>
      </c>
      <c r="H22" s="3">
        <v>50</v>
      </c>
      <c r="I22" s="9">
        <v>450</v>
      </c>
      <c r="J22" s="10">
        <f t="shared" si="0"/>
        <v>715</v>
      </c>
      <c r="K22" s="10">
        <v>5107</v>
      </c>
      <c r="L22" s="9">
        <f t="shared" si="1"/>
        <v>7062.5249999999996</v>
      </c>
      <c r="M22" s="11">
        <v>6000</v>
      </c>
      <c r="N22" s="13">
        <f t="shared" si="2"/>
        <v>1062.5249999999996</v>
      </c>
    </row>
    <row r="23" spans="1:14" x14ac:dyDescent="0.25">
      <c r="A23" s="6"/>
      <c r="B23" s="4" t="s">
        <v>14</v>
      </c>
      <c r="C23" s="5">
        <v>255</v>
      </c>
      <c r="D23" s="2" t="s">
        <v>11</v>
      </c>
      <c r="E23" s="2">
        <v>140</v>
      </c>
      <c r="F23" s="2">
        <v>40</v>
      </c>
      <c r="G23" s="2">
        <v>35</v>
      </c>
      <c r="H23" s="3">
        <v>50</v>
      </c>
      <c r="I23" s="9">
        <v>450</v>
      </c>
      <c r="J23" s="10">
        <f t="shared" si="0"/>
        <v>715</v>
      </c>
      <c r="K23" s="10">
        <v>5107</v>
      </c>
      <c r="L23" s="9">
        <f t="shared" si="1"/>
        <v>7062.5249999999996</v>
      </c>
      <c r="M23" s="11">
        <v>6000</v>
      </c>
      <c r="N23" s="13">
        <f t="shared" si="2"/>
        <v>1062.5249999999996</v>
      </c>
    </row>
    <row r="24" spans="1:14" x14ac:dyDescent="0.25">
      <c r="A24" s="6"/>
      <c r="B24" s="4" t="s">
        <v>13</v>
      </c>
      <c r="C24" s="5">
        <v>254</v>
      </c>
      <c r="D24" s="2" t="s">
        <v>11</v>
      </c>
      <c r="E24" s="2">
        <v>0</v>
      </c>
      <c r="F24" s="2">
        <v>40</v>
      </c>
      <c r="G24" s="2">
        <v>35</v>
      </c>
      <c r="H24" s="3">
        <v>50</v>
      </c>
      <c r="I24" s="9">
        <v>450</v>
      </c>
      <c r="J24" s="10">
        <f t="shared" si="0"/>
        <v>575</v>
      </c>
      <c r="K24" s="10">
        <v>5107</v>
      </c>
      <c r="L24" s="9">
        <f t="shared" si="1"/>
        <v>6679.625</v>
      </c>
      <c r="M24" s="11">
        <v>6000</v>
      </c>
      <c r="N24" s="13">
        <f t="shared" si="2"/>
        <v>679.625</v>
      </c>
    </row>
    <row r="25" spans="1:14" x14ac:dyDescent="0.25">
      <c r="A25" s="6"/>
      <c r="B25" s="4" t="s">
        <v>12</v>
      </c>
      <c r="C25" s="5">
        <v>253</v>
      </c>
      <c r="D25" s="2" t="s">
        <v>11</v>
      </c>
      <c r="E25" s="2">
        <v>140</v>
      </c>
      <c r="F25" s="2">
        <v>40</v>
      </c>
      <c r="G25" s="2">
        <v>35</v>
      </c>
      <c r="H25" s="3">
        <v>50</v>
      </c>
      <c r="I25" s="9">
        <v>450</v>
      </c>
      <c r="J25" s="10">
        <f t="shared" si="0"/>
        <v>715</v>
      </c>
      <c r="K25" s="10">
        <v>5107</v>
      </c>
      <c r="L25" s="9">
        <f t="shared" si="1"/>
        <v>7062.5249999999996</v>
      </c>
      <c r="M25" s="11">
        <v>6000</v>
      </c>
      <c r="N25" s="13">
        <f t="shared" si="2"/>
        <v>1062.5249999999996</v>
      </c>
    </row>
    <row r="26" spans="1:14" x14ac:dyDescent="0.25">
      <c r="A26" s="6"/>
      <c r="B26" s="4" t="s">
        <v>10</v>
      </c>
      <c r="C26" s="5">
        <v>250</v>
      </c>
      <c r="D26" s="2" t="s">
        <v>11</v>
      </c>
      <c r="E26" s="2">
        <v>140</v>
      </c>
      <c r="F26" s="2">
        <v>40</v>
      </c>
      <c r="G26" s="2">
        <v>35</v>
      </c>
      <c r="H26" s="3">
        <v>50</v>
      </c>
      <c r="I26" s="9">
        <v>450</v>
      </c>
      <c r="J26" s="10">
        <f t="shared" si="0"/>
        <v>715</v>
      </c>
      <c r="K26" s="10">
        <v>5107</v>
      </c>
      <c r="L26" s="9">
        <f t="shared" si="1"/>
        <v>7062.5249999999996</v>
      </c>
      <c r="M26" s="11">
        <v>6000</v>
      </c>
      <c r="N26" s="13">
        <f t="shared" si="2"/>
        <v>1062.5249999999996</v>
      </c>
    </row>
    <row r="27" spans="1:14" x14ac:dyDescent="0.25">
      <c r="A27" s="6"/>
      <c r="B27" s="4" t="s">
        <v>9</v>
      </c>
      <c r="C27" s="5">
        <v>202</v>
      </c>
      <c r="D27" s="2" t="s">
        <v>7</v>
      </c>
      <c r="E27" s="2">
        <v>140</v>
      </c>
      <c r="F27" s="2">
        <v>40</v>
      </c>
      <c r="G27" s="2">
        <v>35</v>
      </c>
      <c r="H27" s="3">
        <v>50</v>
      </c>
      <c r="I27" s="9">
        <v>450</v>
      </c>
      <c r="J27" s="10">
        <f t="shared" si="0"/>
        <v>715</v>
      </c>
      <c r="K27" s="10">
        <v>5107</v>
      </c>
      <c r="L27" s="9">
        <f t="shared" si="1"/>
        <v>7062.5249999999996</v>
      </c>
      <c r="M27" s="11">
        <v>6000</v>
      </c>
      <c r="N27" s="13">
        <f t="shared" si="2"/>
        <v>1062.5249999999996</v>
      </c>
    </row>
    <row r="28" spans="1:14" x14ac:dyDescent="0.25">
      <c r="A28" s="6"/>
      <c r="B28" s="4" t="s">
        <v>8</v>
      </c>
      <c r="C28" s="5">
        <v>102</v>
      </c>
      <c r="D28" s="2" t="s">
        <v>7</v>
      </c>
      <c r="E28" s="2">
        <v>140</v>
      </c>
      <c r="F28" s="2">
        <v>40</v>
      </c>
      <c r="G28" s="2">
        <v>35</v>
      </c>
      <c r="H28" s="3">
        <v>50</v>
      </c>
      <c r="I28" s="9">
        <v>450</v>
      </c>
      <c r="J28" s="10">
        <f t="shared" si="0"/>
        <v>715</v>
      </c>
      <c r="K28" s="10">
        <v>5107</v>
      </c>
      <c r="L28" s="9">
        <f t="shared" si="1"/>
        <v>7062.5249999999996</v>
      </c>
      <c r="M28" s="11">
        <v>6000</v>
      </c>
      <c r="N28" s="13">
        <f t="shared" si="2"/>
        <v>1062.5249999999996</v>
      </c>
    </row>
    <row r="29" spans="1:14" x14ac:dyDescent="0.25">
      <c r="A29" s="6"/>
      <c r="B29" s="4" t="s">
        <v>6</v>
      </c>
      <c r="C29" s="5">
        <v>101</v>
      </c>
      <c r="D29" s="2" t="s">
        <v>7</v>
      </c>
      <c r="E29" s="2">
        <v>140</v>
      </c>
      <c r="F29" s="2">
        <v>40</v>
      </c>
      <c r="G29" s="2">
        <v>35</v>
      </c>
      <c r="H29" s="3">
        <v>50</v>
      </c>
      <c r="I29" s="9">
        <v>450</v>
      </c>
      <c r="J29" s="10">
        <f t="shared" si="0"/>
        <v>715</v>
      </c>
      <c r="K29" s="10">
        <v>5107</v>
      </c>
      <c r="L29" s="9">
        <f t="shared" si="1"/>
        <v>7062.5249999999996</v>
      </c>
      <c r="M29" s="11">
        <v>6000</v>
      </c>
      <c r="N29" s="13">
        <f t="shared" si="2"/>
        <v>1062.5249999999996</v>
      </c>
    </row>
    <row r="30" spans="1:14" x14ac:dyDescent="0.25">
      <c r="A30" s="6"/>
      <c r="B30" s="4" t="s">
        <v>5</v>
      </c>
      <c r="C30" s="5">
        <v>51</v>
      </c>
      <c r="D30" s="2" t="s">
        <v>3</v>
      </c>
      <c r="E30" s="2">
        <v>240</v>
      </c>
      <c r="F30" s="2">
        <v>40</v>
      </c>
      <c r="G30" s="2">
        <v>35</v>
      </c>
      <c r="H30" s="3">
        <v>50</v>
      </c>
      <c r="I30" s="9">
        <v>450</v>
      </c>
      <c r="J30" s="10">
        <f t="shared" si="0"/>
        <v>815</v>
      </c>
      <c r="K30" s="10">
        <v>5107</v>
      </c>
      <c r="L30" s="9">
        <f t="shared" si="1"/>
        <v>7336.0249999999996</v>
      </c>
      <c r="M30" s="11">
        <v>6000</v>
      </c>
      <c r="N30" s="13">
        <f t="shared" si="2"/>
        <v>1336.0249999999996</v>
      </c>
    </row>
    <row r="31" spans="1:14" x14ac:dyDescent="0.25">
      <c r="A31" s="6"/>
      <c r="B31" s="4" t="s">
        <v>4</v>
      </c>
      <c r="C31" s="5">
        <v>50</v>
      </c>
      <c r="D31" s="2" t="s">
        <v>3</v>
      </c>
      <c r="E31" s="2">
        <v>240</v>
      </c>
      <c r="F31" s="2">
        <v>40</v>
      </c>
      <c r="G31" s="2">
        <v>35</v>
      </c>
      <c r="H31" s="3">
        <v>50</v>
      </c>
      <c r="I31" s="9">
        <v>450</v>
      </c>
      <c r="J31" s="10">
        <f t="shared" si="0"/>
        <v>815</v>
      </c>
      <c r="K31" s="10">
        <v>5107</v>
      </c>
      <c r="L31" s="9">
        <f t="shared" si="1"/>
        <v>7336.0249999999996</v>
      </c>
      <c r="M31" s="11">
        <v>6000</v>
      </c>
      <c r="N31" s="13">
        <f t="shared" si="2"/>
        <v>1336.0249999999996</v>
      </c>
    </row>
    <row r="32" spans="1:14" x14ac:dyDescent="0.25">
      <c r="A32" s="6"/>
      <c r="B32" s="10" t="s">
        <v>51</v>
      </c>
      <c r="C32" s="10"/>
      <c r="D32" s="10"/>
      <c r="E32" s="10">
        <f>SUM(E4:E31)</f>
        <v>4380</v>
      </c>
      <c r="F32" s="10">
        <f t="shared" ref="F32:I32" si="3">SUM(F4:F31)</f>
        <v>1000</v>
      </c>
      <c r="G32" s="10">
        <f t="shared" si="3"/>
        <v>980</v>
      </c>
      <c r="H32" s="10">
        <f t="shared" si="3"/>
        <v>1300</v>
      </c>
      <c r="I32" s="10">
        <f t="shared" si="3"/>
        <v>11700</v>
      </c>
      <c r="J32" s="10">
        <f>SUM(E32:I32)</f>
        <v>19360</v>
      </c>
      <c r="K32" s="10">
        <f>SUM(K4:K31)</f>
        <v>142996</v>
      </c>
      <c r="L32" s="10">
        <f>SUM(F32:J32)</f>
        <v>34340</v>
      </c>
      <c r="M32" s="12">
        <f>SUM(M4:M31)</f>
        <v>168000</v>
      </c>
      <c r="N32" s="12">
        <f>SUM(N4:N31)</f>
        <v>27945.600000000006</v>
      </c>
    </row>
    <row r="33" spans="1:11" x14ac:dyDescent="0.25">
      <c r="A33" s="15"/>
      <c r="H33" s="1"/>
    </row>
    <row r="34" spans="1:11" x14ac:dyDescent="0.25">
      <c r="B34" s="16" t="s">
        <v>52</v>
      </c>
    </row>
    <row r="35" spans="1:11" x14ac:dyDescent="0.25">
      <c r="B35" s="16"/>
      <c r="C35" t="s">
        <v>63</v>
      </c>
      <c r="D35" t="s">
        <v>64</v>
      </c>
      <c r="E35" t="s">
        <v>68</v>
      </c>
      <c r="F35" t="s">
        <v>65</v>
      </c>
      <c r="G35" t="s">
        <v>66</v>
      </c>
      <c r="H35" t="s">
        <v>67</v>
      </c>
      <c r="I35" t="s">
        <v>69</v>
      </c>
      <c r="J35" t="s">
        <v>70</v>
      </c>
      <c r="K35" t="s">
        <v>48</v>
      </c>
    </row>
    <row r="36" spans="1:11" x14ac:dyDescent="0.25">
      <c r="A36" s="19"/>
      <c r="B36" s="19" t="s">
        <v>45</v>
      </c>
      <c r="C36" s="20">
        <f>C54/18</f>
        <v>233.33333333333334</v>
      </c>
      <c r="D36" s="20">
        <f t="shared" ref="D36:I36" si="4">D54/18</f>
        <v>449.73098888888887</v>
      </c>
      <c r="E36" s="20">
        <f t="shared" si="4"/>
        <v>74.777777777777771</v>
      </c>
      <c r="F36" s="20">
        <f t="shared" si="4"/>
        <v>47.222222222222221</v>
      </c>
      <c r="G36" s="20">
        <f t="shared" si="4"/>
        <v>425.56275555555555</v>
      </c>
      <c r="H36" s="20">
        <f t="shared" si="4"/>
        <v>762.73333333333335</v>
      </c>
      <c r="I36" s="20">
        <f t="shared" si="4"/>
        <v>705.83333333333337</v>
      </c>
      <c r="J36" s="19">
        <v>-705.83</v>
      </c>
      <c r="K36" s="13">
        <f>SUM(C36:J36)</f>
        <v>1993.3637444444444</v>
      </c>
    </row>
    <row r="37" spans="1:11" x14ac:dyDescent="0.25">
      <c r="A37" s="19"/>
      <c r="B37" s="19" t="s">
        <v>19</v>
      </c>
      <c r="C37" s="20">
        <v>233.33</v>
      </c>
      <c r="D37" s="20">
        <v>449.73</v>
      </c>
      <c r="E37" s="20">
        <v>74.78</v>
      </c>
      <c r="F37" s="20">
        <v>47.22</v>
      </c>
      <c r="G37" s="20">
        <v>425.56</v>
      </c>
      <c r="H37" s="20">
        <v>762.73</v>
      </c>
      <c r="I37" s="20">
        <v>705.83</v>
      </c>
      <c r="J37" s="19">
        <v>-705.83</v>
      </c>
      <c r="K37" s="13">
        <f t="shared" ref="K37:K53" si="5">SUM(C37:J37)</f>
        <v>1993.3500000000004</v>
      </c>
    </row>
    <row r="38" spans="1:11" x14ac:dyDescent="0.25">
      <c r="A38" s="19"/>
      <c r="B38" s="19" t="s">
        <v>53</v>
      </c>
      <c r="C38" s="20">
        <v>233.33</v>
      </c>
      <c r="D38" s="20">
        <v>449.73</v>
      </c>
      <c r="E38" s="20">
        <v>74.78</v>
      </c>
      <c r="F38" s="20">
        <v>47.22</v>
      </c>
      <c r="G38" s="20">
        <v>425.56</v>
      </c>
      <c r="H38" s="20">
        <v>762.73</v>
      </c>
      <c r="I38" s="20">
        <v>705.83</v>
      </c>
      <c r="J38" s="19">
        <v>-705.83</v>
      </c>
      <c r="K38" s="13">
        <f t="shared" si="5"/>
        <v>1993.3500000000004</v>
      </c>
    </row>
    <row r="39" spans="1:11" x14ac:dyDescent="0.25">
      <c r="A39" s="19"/>
      <c r="B39" s="19" t="s">
        <v>20</v>
      </c>
      <c r="C39" s="20">
        <v>233.33</v>
      </c>
      <c r="D39" s="20">
        <v>449.73</v>
      </c>
      <c r="E39" s="20">
        <v>74.78</v>
      </c>
      <c r="F39" s="20">
        <v>47.22</v>
      </c>
      <c r="G39" s="20">
        <v>425.56</v>
      </c>
      <c r="H39" s="20">
        <v>762.73</v>
      </c>
      <c r="I39" s="20">
        <v>705.83</v>
      </c>
      <c r="J39" s="19">
        <v>-705.83</v>
      </c>
      <c r="K39" s="13">
        <f t="shared" si="5"/>
        <v>1993.3500000000004</v>
      </c>
    </row>
    <row r="40" spans="1:11" x14ac:dyDescent="0.25">
      <c r="A40" s="19"/>
      <c r="B40" s="19" t="s">
        <v>54</v>
      </c>
      <c r="C40" s="20">
        <v>233.33</v>
      </c>
      <c r="D40" s="20">
        <v>449.73</v>
      </c>
      <c r="E40" s="20">
        <v>74.78</v>
      </c>
      <c r="F40" s="20">
        <v>47.22</v>
      </c>
      <c r="G40" s="20">
        <v>425.56</v>
      </c>
      <c r="H40" s="20">
        <v>762.73</v>
      </c>
      <c r="I40" s="20">
        <v>705.83</v>
      </c>
      <c r="J40" s="19">
        <v>-705.83</v>
      </c>
      <c r="K40" s="13">
        <f t="shared" si="5"/>
        <v>1993.3500000000004</v>
      </c>
    </row>
    <row r="41" spans="1:11" x14ac:dyDescent="0.25">
      <c r="A41" s="19"/>
      <c r="B41" s="19" t="s">
        <v>55</v>
      </c>
      <c r="C41" s="20">
        <v>233.33</v>
      </c>
      <c r="D41" s="20">
        <v>449.73</v>
      </c>
      <c r="E41" s="20">
        <v>74.78</v>
      </c>
      <c r="F41" s="20">
        <v>47.22</v>
      </c>
      <c r="G41" s="20">
        <v>425.56</v>
      </c>
      <c r="H41" s="20">
        <v>762.73</v>
      </c>
      <c r="I41" s="20">
        <v>705.83</v>
      </c>
      <c r="J41" s="20">
        <v>0</v>
      </c>
      <c r="K41" s="13">
        <f t="shared" si="5"/>
        <v>2699.1800000000003</v>
      </c>
    </row>
    <row r="42" spans="1:11" x14ac:dyDescent="0.25">
      <c r="A42" s="19"/>
      <c r="B42" s="19" t="s">
        <v>56</v>
      </c>
      <c r="C42" s="20">
        <v>233.33</v>
      </c>
      <c r="D42" s="20">
        <v>449.73</v>
      </c>
      <c r="E42" s="20">
        <v>74.78</v>
      </c>
      <c r="F42" s="20">
        <v>47.22</v>
      </c>
      <c r="G42" s="20">
        <v>425.56</v>
      </c>
      <c r="H42" s="20">
        <v>762.73</v>
      </c>
      <c r="I42" s="20">
        <v>705.83</v>
      </c>
      <c r="J42" s="19">
        <v>-705.83</v>
      </c>
      <c r="K42" s="13">
        <f t="shared" si="5"/>
        <v>1993.3500000000004</v>
      </c>
    </row>
    <row r="43" spans="1:11" x14ac:dyDescent="0.25">
      <c r="A43" s="19"/>
      <c r="B43" s="19" t="s">
        <v>57</v>
      </c>
      <c r="C43" s="20">
        <v>233.33</v>
      </c>
      <c r="D43" s="20">
        <v>449.73</v>
      </c>
      <c r="E43" s="20">
        <v>74.78</v>
      </c>
      <c r="F43" s="20">
        <v>47.22</v>
      </c>
      <c r="G43" s="20">
        <v>425.56</v>
      </c>
      <c r="H43" s="20">
        <v>762.73</v>
      </c>
      <c r="I43" s="20">
        <v>705.83</v>
      </c>
      <c r="J43" s="19">
        <v>-705.83</v>
      </c>
      <c r="K43" s="13">
        <f t="shared" si="5"/>
        <v>1993.3500000000004</v>
      </c>
    </row>
    <row r="44" spans="1:11" x14ac:dyDescent="0.25">
      <c r="A44" s="19"/>
      <c r="B44" s="19" t="s">
        <v>58</v>
      </c>
      <c r="C44" s="20">
        <v>233.33</v>
      </c>
      <c r="D44" s="20">
        <v>449.73</v>
      </c>
      <c r="E44" s="20">
        <v>74.78</v>
      </c>
      <c r="F44" s="20">
        <v>47.22</v>
      </c>
      <c r="G44" s="20">
        <v>425.56</v>
      </c>
      <c r="H44" s="20">
        <v>762.73</v>
      </c>
      <c r="I44" s="20">
        <v>705.83</v>
      </c>
      <c r="J44" s="19">
        <v>-705.83</v>
      </c>
      <c r="K44" s="13">
        <f t="shared" si="5"/>
        <v>1993.3500000000004</v>
      </c>
    </row>
    <row r="45" spans="1:11" x14ac:dyDescent="0.25">
      <c r="A45" s="19"/>
      <c r="B45" s="19" t="s">
        <v>59</v>
      </c>
      <c r="C45" s="20">
        <v>233.33</v>
      </c>
      <c r="D45" s="20">
        <v>449.73</v>
      </c>
      <c r="E45" s="20">
        <v>74.78</v>
      </c>
      <c r="F45" s="20">
        <v>47.22</v>
      </c>
      <c r="G45" s="20">
        <v>425.56</v>
      </c>
      <c r="H45" s="20">
        <v>762.73</v>
      </c>
      <c r="I45" s="20">
        <v>705.83</v>
      </c>
      <c r="J45" s="19">
        <v>-705.83</v>
      </c>
      <c r="K45" s="13">
        <f t="shared" si="5"/>
        <v>1993.3500000000004</v>
      </c>
    </row>
    <row r="46" spans="1:11" x14ac:dyDescent="0.25">
      <c r="A46" s="19"/>
      <c r="B46" s="19" t="s">
        <v>60</v>
      </c>
      <c r="C46" s="20">
        <v>233.33</v>
      </c>
      <c r="D46" s="20">
        <v>449.73</v>
      </c>
      <c r="E46" s="20">
        <v>74.78</v>
      </c>
      <c r="F46" s="20">
        <v>47.22</v>
      </c>
      <c r="G46" s="20">
        <v>425.56</v>
      </c>
      <c r="H46" s="20">
        <v>762.73</v>
      </c>
      <c r="I46" s="20">
        <v>705.83</v>
      </c>
      <c r="J46" s="19">
        <v>-705.83</v>
      </c>
      <c r="K46" s="13">
        <f t="shared" si="5"/>
        <v>1993.3500000000004</v>
      </c>
    </row>
    <row r="47" spans="1:11" x14ac:dyDescent="0.25">
      <c r="A47" s="19"/>
      <c r="B47" s="19" t="s">
        <v>22</v>
      </c>
      <c r="C47" s="20">
        <v>233.33</v>
      </c>
      <c r="D47" s="20">
        <v>449.73</v>
      </c>
      <c r="E47" s="20">
        <v>74.78</v>
      </c>
      <c r="F47" s="20">
        <v>47.22</v>
      </c>
      <c r="G47" s="20">
        <v>425.56</v>
      </c>
      <c r="H47" s="20">
        <v>762.73</v>
      </c>
      <c r="I47" s="20">
        <v>705.83</v>
      </c>
      <c r="J47" s="19">
        <v>-705.83</v>
      </c>
      <c r="K47" s="13">
        <f t="shared" si="5"/>
        <v>1993.3500000000004</v>
      </c>
    </row>
    <row r="48" spans="1:11" x14ac:dyDescent="0.25">
      <c r="A48" s="19"/>
      <c r="B48" s="19" t="s">
        <v>9</v>
      </c>
      <c r="C48" s="20">
        <v>233.33</v>
      </c>
      <c r="D48" s="20">
        <v>449.73</v>
      </c>
      <c r="E48" s="20">
        <v>74.78</v>
      </c>
      <c r="F48" s="20">
        <v>47.22</v>
      </c>
      <c r="G48" s="20">
        <v>425.56</v>
      </c>
      <c r="H48" s="20">
        <v>762.73</v>
      </c>
      <c r="I48" s="20">
        <v>705.83</v>
      </c>
      <c r="J48" s="19">
        <v>-705.83</v>
      </c>
      <c r="K48" s="13">
        <f t="shared" si="5"/>
        <v>1993.3500000000004</v>
      </c>
    </row>
    <row r="49" spans="1:11" x14ac:dyDescent="0.25">
      <c r="A49" s="19"/>
      <c r="B49" s="19" t="s">
        <v>10</v>
      </c>
      <c r="C49" s="20">
        <v>233.33</v>
      </c>
      <c r="D49" s="20">
        <v>449.73</v>
      </c>
      <c r="E49" s="20">
        <v>74.78</v>
      </c>
      <c r="F49" s="20">
        <v>47.22</v>
      </c>
      <c r="G49" s="20">
        <v>425.56</v>
      </c>
      <c r="H49" s="20">
        <v>762.73</v>
      </c>
      <c r="I49" s="20">
        <v>705.83</v>
      </c>
      <c r="J49" s="19">
        <v>-705.83</v>
      </c>
      <c r="K49" s="13">
        <f t="shared" si="5"/>
        <v>1993.3500000000004</v>
      </c>
    </row>
    <row r="50" spans="1:11" x14ac:dyDescent="0.25">
      <c r="A50" s="19"/>
      <c r="B50" s="19" t="s">
        <v>13</v>
      </c>
      <c r="C50" s="20">
        <v>233.33</v>
      </c>
      <c r="D50" s="20">
        <v>449.73</v>
      </c>
      <c r="E50" s="20">
        <v>74.78</v>
      </c>
      <c r="F50" s="20">
        <v>47.22</v>
      </c>
      <c r="G50" s="20">
        <v>425.56</v>
      </c>
      <c r="H50" s="20">
        <v>762.73</v>
      </c>
      <c r="I50" s="20">
        <v>705.83</v>
      </c>
      <c r="J50" s="19">
        <v>-705.83</v>
      </c>
      <c r="K50" s="13">
        <f t="shared" si="5"/>
        <v>1993.3500000000004</v>
      </c>
    </row>
    <row r="51" spans="1:11" x14ac:dyDescent="0.25">
      <c r="A51" s="19"/>
      <c r="B51" s="19" t="s">
        <v>5</v>
      </c>
      <c r="C51" s="20">
        <v>233.33</v>
      </c>
      <c r="D51" s="20">
        <v>449.73</v>
      </c>
      <c r="E51" s="20">
        <v>74.78</v>
      </c>
      <c r="F51" s="20">
        <v>47.22</v>
      </c>
      <c r="G51" s="20">
        <v>425.56</v>
      </c>
      <c r="H51" s="20">
        <v>762.73</v>
      </c>
      <c r="I51" s="20">
        <v>705.83</v>
      </c>
      <c r="J51" s="19">
        <v>-705.83</v>
      </c>
      <c r="K51" s="13">
        <f t="shared" si="5"/>
        <v>1993.3500000000004</v>
      </c>
    </row>
    <row r="52" spans="1:11" x14ac:dyDescent="0.25">
      <c r="A52" s="19"/>
      <c r="B52" s="19" t="s">
        <v>61</v>
      </c>
      <c r="C52" s="20">
        <v>233.33</v>
      </c>
      <c r="D52" s="20">
        <v>449.73</v>
      </c>
      <c r="E52" s="20">
        <v>74.78</v>
      </c>
      <c r="F52" s="20">
        <v>47.22</v>
      </c>
      <c r="G52" s="20">
        <v>425.56</v>
      </c>
      <c r="H52" s="20">
        <v>762.73</v>
      </c>
      <c r="I52" s="20">
        <v>705.83</v>
      </c>
      <c r="J52" s="19">
        <v>-705.83</v>
      </c>
      <c r="K52" s="13">
        <f t="shared" si="5"/>
        <v>1993.3500000000004</v>
      </c>
    </row>
    <row r="53" spans="1:11" x14ac:dyDescent="0.25">
      <c r="A53" s="19"/>
      <c r="B53" s="19" t="s">
        <v>62</v>
      </c>
      <c r="C53" s="20">
        <v>233.33</v>
      </c>
      <c r="D53" s="20">
        <v>449.73</v>
      </c>
      <c r="E53" s="20">
        <v>74.78</v>
      </c>
      <c r="F53" s="20">
        <v>47.22</v>
      </c>
      <c r="G53" s="20">
        <v>425.56</v>
      </c>
      <c r="H53" s="20">
        <v>762.73</v>
      </c>
      <c r="I53" s="20">
        <v>705.83</v>
      </c>
      <c r="J53" s="19">
        <v>-705.83</v>
      </c>
      <c r="K53" s="13">
        <f t="shared" si="5"/>
        <v>1993.3500000000004</v>
      </c>
    </row>
    <row r="54" spans="1:11" x14ac:dyDescent="0.25">
      <c r="A54" s="19"/>
      <c r="B54" s="19" t="s">
        <v>51</v>
      </c>
      <c r="C54" s="19">
        <v>4200</v>
      </c>
      <c r="D54" s="20">
        <f>630+2139+395*2.795+156.84*26.92</f>
        <v>8095.1578</v>
      </c>
      <c r="E54" s="19">
        <f>50*26.92</f>
        <v>1346</v>
      </c>
      <c r="F54" s="19">
        <v>850</v>
      </c>
      <c r="G54" s="20">
        <f>1393+1597+680*2.795+102.88*26.92</f>
        <v>7660.1296000000002</v>
      </c>
      <c r="H54" s="19">
        <f>510*26.92</f>
        <v>13729.2</v>
      </c>
      <c r="I54" s="19">
        <v>12705</v>
      </c>
      <c r="J54" s="19"/>
      <c r="K54" s="19"/>
    </row>
    <row r="55" spans="1:11" ht="15.75" x14ac:dyDescent="0.25">
      <c r="B55" s="17"/>
    </row>
    <row r="56" spans="1:11" ht="15.75" x14ac:dyDescent="0.25">
      <c r="B56" s="21" t="s">
        <v>71</v>
      </c>
    </row>
    <row r="57" spans="1:11" ht="15.75" x14ac:dyDescent="0.25">
      <c r="B57" s="21"/>
      <c r="C57" t="s">
        <v>74</v>
      </c>
      <c r="D57" t="s">
        <v>75</v>
      </c>
      <c r="E57" s="14" t="s">
        <v>76</v>
      </c>
    </row>
    <row r="58" spans="1:11" ht="15.75" x14ac:dyDescent="0.25">
      <c r="B58" s="22" t="s">
        <v>72</v>
      </c>
      <c r="C58" s="20">
        <f>SUM(N17,N28,K45,K47)</f>
        <v>6111.75</v>
      </c>
      <c r="D58" s="20">
        <f>SUM(C54:E54)</f>
        <v>13641.157800000001</v>
      </c>
      <c r="E58" s="13">
        <f>C58-D58</f>
        <v>-7529.4078000000009</v>
      </c>
    </row>
    <row r="59" spans="1:11" ht="15.75" x14ac:dyDescent="0.25">
      <c r="B59" s="22" t="s">
        <v>73</v>
      </c>
      <c r="C59" s="12">
        <f>SUM(N14,N24,K43,K50)</f>
        <v>5619.4500000000007</v>
      </c>
      <c r="D59" s="20">
        <f>F54</f>
        <v>850</v>
      </c>
      <c r="E59" s="13">
        <f>C59-D59</f>
        <v>4769.4500000000007</v>
      </c>
    </row>
    <row r="60" spans="1:11" ht="15.75" x14ac:dyDescent="0.25">
      <c r="B60" s="17"/>
    </row>
    <row r="61" spans="1:11" ht="15.75" x14ac:dyDescent="0.25">
      <c r="B61" s="17"/>
    </row>
    <row r="62" spans="1:11" ht="15.75" x14ac:dyDescent="0.25">
      <c r="B62" s="17"/>
    </row>
    <row r="63" spans="1:11" ht="15.75" x14ac:dyDescent="0.25">
      <c r="B63" s="17"/>
    </row>
    <row r="64" spans="1:11" ht="15.75" x14ac:dyDescent="0.25">
      <c r="B64" s="18"/>
    </row>
  </sheetData>
  <sortState ref="A2:F39">
    <sortCondition descending="1" ref="C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Helenka</dc:creator>
  <cp:lastModifiedBy>Zakouřil Václav</cp:lastModifiedBy>
  <dcterms:created xsi:type="dcterms:W3CDTF">2017-07-08T21:59:05Z</dcterms:created>
  <dcterms:modified xsi:type="dcterms:W3CDTF">2017-09-14T14:37:22Z</dcterms:modified>
</cp:coreProperties>
</file>